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Resilio Sync\DocumentsPD-Storage\Web Site Masters\Rewind backups\db_backup\"/>
    </mc:Choice>
  </mc:AlternateContent>
  <xr:revisionPtr revIDLastSave="0" documentId="13_ncr:1_{1AAD369F-54F9-459C-8022-E73BDCC23B7E}" xr6:coauthVersionLast="47" xr6:coauthVersionMax="47" xr10:uidLastSave="{00000000-0000-0000-0000-000000000000}"/>
  <bookViews>
    <workbookView xWindow="1440" yWindow="1224" windowWidth="21600" windowHeight="9960" activeTab="2" xr2:uid="{F413098B-74B6-482F-AFFA-55BEF9108C39}"/>
  </bookViews>
  <sheets>
    <sheet name="Schengen calc" sheetId="2" r:id="rId1"/>
    <sheet name="Instructions" sheetId="3" r:id="rId2"/>
    <sheet name="Schengen countries" sheetId="4" r:id="rId3"/>
  </sheets>
  <definedNames>
    <definedName name="DaysAllowed">'Schengen calc'!$B$13</definedName>
    <definedName name="DaysTotal">'Schengen calc'!$B$14</definedName>
    <definedName name="DepartureDate">'Schengen calc'!$B$11</definedName>
    <definedName name="StartDate">'Schengen calc'!$B$10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2" l="1"/>
  <c r="F4" i="2"/>
  <c r="F5" i="2"/>
  <c r="E2" i="2"/>
  <c r="E3" i="2"/>
  <c r="E6" i="2"/>
  <c r="B43" i="3" l="1"/>
  <c r="B42" i="3"/>
  <c r="B41" i="3"/>
  <c r="C6" i="2" l="1"/>
  <c r="F6" i="2" s="1"/>
  <c r="C5" i="2"/>
  <c r="E5" i="2" s="1"/>
  <c r="C4" i="2"/>
  <c r="C3" i="2"/>
  <c r="F3" i="2" s="1"/>
  <c r="B10" i="2"/>
  <c r="G4" i="2" l="1"/>
  <c r="G6" i="2"/>
  <c r="G5" i="2"/>
  <c r="G3" i="2"/>
  <c r="G2" i="2"/>
  <c r="B44" i="3"/>
  <c r="E4" i="2"/>
  <c r="G7" i="2" l="1"/>
  <c r="G9" i="2" s="1"/>
  <c r="G8" i="2" l="1"/>
</calcChain>
</file>

<file path=xl/sharedStrings.xml><?xml version="1.0" encoding="utf-8"?>
<sst xmlns="http://schemas.openxmlformats.org/spreadsheetml/2006/main" count="166" uniqueCount="115">
  <si>
    <t>Location/s</t>
  </si>
  <si>
    <t>Schengen or not</t>
  </si>
  <si>
    <t>Date In</t>
  </si>
  <si>
    <t>Date Out</t>
  </si>
  <si>
    <t>Schengen 
Days</t>
  </si>
  <si>
    <t>Non-Schengen
 Days</t>
  </si>
  <si>
    <t>Schengen days in current search range</t>
  </si>
  <si>
    <t>Ireland</t>
  </si>
  <si>
    <t>Yes</t>
  </si>
  <si>
    <t>UK</t>
  </si>
  <si>
    <t>No</t>
  </si>
  <si>
    <t>Germany</t>
  </si>
  <si>
    <t>Italy</t>
  </si>
  <si>
    <t>Total:</t>
  </si>
  <si>
    <t>Status:</t>
  </si>
  <si>
    <t>Number of Schengen days:</t>
  </si>
  <si>
    <t>Days remaining:</t>
  </si>
  <si>
    <t>Allowed days</t>
  </si>
  <si>
    <t>suggestion: make 89 or 88 for leeway in case of delayed flight etc.</t>
  </si>
  <si>
    <t>Out of the last</t>
  </si>
  <si>
    <t>days</t>
  </si>
  <si>
    <t>Start Date</t>
  </si>
  <si>
    <t>The worksheet helps calculate how many days you are in the EU Schengen countries within the legal limits. Usually 90 days in Schengen countries out of the last 180 days</t>
  </si>
  <si>
    <t>If you're hopping around greater Europe including the UK, Ireland and Eastern European countries this can get complicated.</t>
  </si>
  <si>
    <t>Instructions</t>
  </si>
  <si>
    <t>Fill in the yellow boxes in the table with: Country, Schengen yes/no, date in and date out</t>
  </si>
  <si>
    <t>Add as many countries as you need, including adding more rows if necessary</t>
  </si>
  <si>
    <t>Enter the 'Date Out', in other words the last day you are in the Schengen zone or date you want to count back from.</t>
  </si>
  <si>
    <t>Compatiblility</t>
  </si>
  <si>
    <t>It's been tested on all recent Excel releases and works OK</t>
  </si>
  <si>
    <t>It does NOT work with Excel Online (the browser based version of Excel).  The simple pull-down lists appear to be the issue &lt;sigh&gt;.</t>
  </si>
  <si>
    <t>We've used fairly simple Excel features for maximum compatibility and easy understanding (if you'd like to tinker with the worksheet)</t>
  </si>
  <si>
    <t>Links and Info</t>
  </si>
  <si>
    <t>The EU calls this a 'Short Stay Visa' or EC 539/2001 Annex II</t>
  </si>
  <si>
    <t>Depending on your citizenship/residency, the short stay visa is given on arrival or you must apply in advance. It's UP TO YOU to check.</t>
  </si>
  <si>
    <t>Note:  this does not allow for bilateral agreements which apply between certain EU countries and non-EU countries.</t>
  </si>
  <si>
    <t xml:space="preserve">https://en.wikipedia.org/wiki/Schengen_Area </t>
  </si>
  <si>
    <t>We've included a list of Schengen countries on another tab, as an easy reference.</t>
  </si>
  <si>
    <t>https://en.wikipedia.org/wiki/Visa_policy_of_the_Schengen_Area</t>
  </si>
  <si>
    <t>Disclaimer</t>
  </si>
  <si>
    <t>This worksheet aims to help you keep inside Schengen visa limits.</t>
  </si>
  <si>
    <t>It is NOT an official calculation.</t>
  </si>
  <si>
    <t>In this litigious times we have to say that you are responsible for the use of the worksheet and decisions made based on it.</t>
  </si>
  <si>
    <t>No responsibility for any problems that might arise from your use of this worksheet.</t>
  </si>
  <si>
    <t>Feedback</t>
  </si>
  <si>
    <t xml:space="preserve">Suggestions, comments or idea are welcome. </t>
  </si>
  <si>
    <t xml:space="preserve">https://office-watch.com/feedback/  </t>
  </si>
  <si>
    <t>Updates</t>
  </si>
  <si>
    <r>
      <t xml:space="preserve">We'll announce any changes/updates to the worksheet in </t>
    </r>
    <r>
      <rPr>
        <b/>
        <sz val="11"/>
        <color theme="1"/>
        <rFont val="Calibri"/>
        <family val="2"/>
        <scheme val="minor"/>
      </rPr>
      <t>Office for Mere Mortals</t>
    </r>
    <r>
      <rPr>
        <sz val="11"/>
        <color theme="1"/>
        <rFont val="Calibri"/>
        <family val="2"/>
        <scheme val="minor"/>
      </rPr>
      <t>.</t>
    </r>
  </si>
  <si>
    <r>
      <t xml:space="preserve">Join </t>
    </r>
    <r>
      <rPr>
        <i/>
        <sz val="11"/>
        <color theme="1"/>
        <rFont val="Calibri"/>
        <family val="2"/>
        <scheme val="minor"/>
      </rPr>
      <t xml:space="preserve">Office for Mere Mortals </t>
    </r>
    <r>
      <rPr>
        <b/>
        <sz val="11"/>
        <color theme="1"/>
        <rFont val="Calibri"/>
        <family val="2"/>
        <scheme val="minor"/>
      </rPr>
      <t>free</t>
    </r>
    <r>
      <rPr>
        <sz val="11"/>
        <color theme="1"/>
        <rFont val="Calibri"/>
        <family val="2"/>
        <scheme val="minor"/>
      </rPr>
      <t xml:space="preserve"> for Office tips and help.</t>
    </r>
  </si>
  <si>
    <t>https://office-watch.com/join-office-mere-mortals/</t>
  </si>
  <si>
    <t>Country</t>
  </si>
  <si>
    <t>Schengen</t>
  </si>
  <si>
    <t>Comments</t>
  </si>
  <si>
    <t>Austria</t>
  </si>
  <si>
    <t>Belgium</t>
  </si>
  <si>
    <t>Czech Republic</t>
  </si>
  <si>
    <t>Denmark</t>
  </si>
  <si>
    <t>Estonia</t>
  </si>
  <si>
    <t>Finland</t>
  </si>
  <si>
    <t>France</t>
  </si>
  <si>
    <t>Greece</t>
  </si>
  <si>
    <t>Hungary</t>
  </si>
  <si>
    <t>Iceland</t>
  </si>
  <si>
    <t>not part of EU but in Schengen zone</t>
  </si>
  <si>
    <t>Latvia</t>
  </si>
  <si>
    <t>Liechtenstein</t>
  </si>
  <si>
    <t>Lithuania</t>
  </si>
  <si>
    <t>Luxembourg</t>
  </si>
  <si>
    <t>Malta</t>
  </si>
  <si>
    <t>the Netherlands</t>
  </si>
  <si>
    <t>Norway</t>
  </si>
  <si>
    <t>Poland</t>
  </si>
  <si>
    <t>Portugal</t>
  </si>
  <si>
    <t>Slovakia</t>
  </si>
  <si>
    <t>Slovenia</t>
  </si>
  <si>
    <t>Spain</t>
  </si>
  <si>
    <t xml:space="preserve">Sweden </t>
  </si>
  <si>
    <t>Switzerland</t>
  </si>
  <si>
    <t>EU member but not in Schengen zone</t>
  </si>
  <si>
    <t>Romania</t>
  </si>
  <si>
    <t>Working towards joining Schengen zone</t>
  </si>
  <si>
    <t>Bulgaria</t>
  </si>
  <si>
    <t>Croatia</t>
  </si>
  <si>
    <t>Cyprus</t>
  </si>
  <si>
    <t>Azores</t>
  </si>
  <si>
    <t>Outside the European continent but still in Schengen zone</t>
  </si>
  <si>
    <t>Madiera</t>
  </si>
  <si>
    <t>Canary Islands</t>
  </si>
  <si>
    <t>The small countries of Monaco, San Marino, and Vatican City are not in the Schengen zone but have open borders.</t>
  </si>
  <si>
    <t>This is a reference only.  It's not linked to the calculation tab.</t>
  </si>
  <si>
    <t>Check details yourself, especially for the countries working towards Schengen membership.</t>
  </si>
  <si>
    <t>DaysAllowed</t>
  </si>
  <si>
    <t>='Schengen calculation'!$B$10</t>
  </si>
  <si>
    <t>DaysTotal</t>
  </si>
  <si>
    <t>='Schengen calculation'!$B$11</t>
  </si>
  <si>
    <t>DepartureDate</t>
  </si>
  <si>
    <t>='Schengen calculation'!$B$14</t>
  </si>
  <si>
    <t>StartDate</t>
  </si>
  <si>
    <t>='Schengen calculation'!$B$13</t>
  </si>
  <si>
    <t>Named Cells reference</t>
  </si>
  <si>
    <t>History</t>
  </si>
  <si>
    <t>First release</t>
  </si>
  <si>
    <t>v1.1</t>
  </si>
  <si>
    <t>v1.2</t>
  </si>
  <si>
    <t>&lt;&lt;- Change this to your date leaving Schengen area. The 'Start Date' will show the first day you can enter.</t>
  </si>
  <si>
    <t>This worksheet was made over time Excel 365, 2019, 2016 for Windows, Excel 2016 for Mac and Excel Mobile for Windows 10</t>
  </si>
  <si>
    <r>
      <rPr>
        <b/>
        <sz val="11"/>
        <color theme="1"/>
        <rFont val="Calibri"/>
        <family val="2"/>
        <scheme val="minor"/>
      </rPr>
      <t xml:space="preserve">It's NOT a good idea to push visa limits to the very last day possible.  </t>
    </r>
    <r>
      <rPr>
        <sz val="11"/>
        <color theme="1"/>
        <rFont val="Calibri"/>
        <family val="2"/>
        <scheme val="minor"/>
      </rPr>
      <t xml:space="preserve">
If a flight is delayed or you've counted wrong, you might accidently overstay.  
It's safer to shave a few days off the official max. days - ie instead of 90 days, work to a 89 or 88 days limit.</t>
    </r>
  </si>
  <si>
    <t>Various changes based on feedback.  
BIG thanks to Stuart E. for a much better 'Schengen days in current search range' formula.</t>
  </si>
  <si>
    <t>Check the 'Allowed Days' and 'Out of the last' values apply to you, change if necessary. We strongly recommend changing to 88 or 89 days.</t>
  </si>
  <si>
    <t>The worksheet will calc your status and days remaining.</t>
  </si>
  <si>
    <r>
      <t xml:space="preserve">If the Days Remaining is very high or way into negative numbers - </t>
    </r>
    <r>
      <rPr>
        <i/>
        <sz val="11"/>
        <color theme="1"/>
        <rFont val="Calibri"/>
        <family val="2"/>
        <scheme val="minor"/>
      </rPr>
      <t>check the itinerary dates and Departure Date.</t>
    </r>
  </si>
  <si>
    <t>For many countries, tourists/visitors can be in Schengen countries for 90 days out of the last 180 days</t>
  </si>
  <si>
    <r>
      <t xml:space="preserve">fixed date calculation error. Schengen Visa stays include date of arrival </t>
    </r>
    <r>
      <rPr>
        <i/>
        <u/>
        <sz val="11"/>
        <color theme="1"/>
        <rFont val="Calibri"/>
        <family val="2"/>
        <scheme val="minor"/>
      </rPr>
      <t>and</t>
    </r>
    <r>
      <rPr>
        <i/>
        <sz val="11"/>
        <color theme="1"/>
        <rFont val="Calibri"/>
        <family val="2"/>
        <scheme val="minor"/>
      </rPr>
      <t xml:space="preserve"> departure.  
See https://office-watch.com/2018/excel-trap-in-date-calculations/</t>
    </r>
  </si>
  <si>
    <t>now not in EU. Was never in the Schengen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</si>
</sst>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/mmm/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rgb="FF222222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 vertical="center" wrapText="1"/>
    </xf>
    <xf numFmtId="15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1"/>
    <xf numFmtId="0" fontId="0" fillId="2" borderId="0" xfId="0" applyFill="1" applyAlignment="1">
      <alignment horizontal="center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15" fontId="0" fillId="0" borderId="0" xfId="0" applyNumberFormat="1"/>
    <xf numFmtId="0" fontId="2" fillId="0" borderId="0" xfId="0" applyFont="1" applyAlignment="1"/>
    <xf numFmtId="0" fontId="2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8" fillId="0" borderId="0" xfId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6" fontId="0" fillId="2" borderId="0" xfId="0" applyNumberForma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5" fontId="0" fillId="0" borderId="0" xfId="0" applyNumberFormat="1" applyAlignment="1">
      <alignment horizontal="center" vertical="center"/>
    </xf>
  </cellXfs>
  <cellStyles count="2">
    <cellStyle name="Hyperlink" xfId="1" builtinId="8"/>
    <cellStyle name="Normal" xfId="0" builtinId="0"/>
  </cellStyles>
  <dxfs count="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d/mmm/yy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alignment horizontal="right" vertical="bottom" textRotation="0" wrapText="0" indent="0" justifyLastLine="0" shrinkToFit="0" readingOrder="0"/>
    </dxf>
    <dxf>
      <numFmt numFmtId="20" formatCode="dd/mmm/yy"/>
      <alignment horizontal="center" vertical="bottom" textRotation="0" wrapText="0" indent="0" justifyLastLine="0" shrinkToFit="0" readingOrder="0"/>
    </dxf>
    <dxf>
      <numFmt numFmtId="20" formatCode="dd/mmm/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center"/>
    </dxf>
    <dxf>
      <fill>
        <patternFill patternType="solid">
          <fgColor indexed="64"/>
          <bgColor theme="7" tint="0.79998168889431442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6A13E5-9953-4AAB-9D2F-65E5E9A6CB0F}" name="CountriesVisited" displayName="CountriesVisited" ref="A1:G7" totalsRowCount="1" headerRowDxfId="16">
  <autoFilter ref="A1:G6" xr:uid="{6CDAB8E3-D4A5-4F31-B74B-F0BE1E8FA78F}"/>
  <tableColumns count="7">
    <tableColumn id="1" xr3:uid="{3A06C0DC-4D14-4F8A-8E46-7597151F4B88}" name="Location/s" dataDxfId="12"/>
    <tableColumn id="2" xr3:uid="{7CB6F546-C737-4DCB-B612-7CAA346E4A5C}" name="Schengen or not" dataDxfId="11" totalsRowDxfId="7"/>
    <tableColumn id="3" xr3:uid="{B91DAE39-261E-4962-9CA5-78624FC277CC}" name="Date In" dataDxfId="10" totalsRowDxfId="6"/>
    <tableColumn id="4" xr3:uid="{1BDA333A-4B0D-4CBC-9E5E-98EE8D2C4F47}" name="Date Out" dataDxfId="2" totalsRowDxfId="5"/>
    <tableColumn id="6" xr3:uid="{778C25A0-5A8A-43D8-86CA-65D8624E9B72}" name="Schengen _x000a_Days" dataDxfId="9">
      <calculatedColumnFormula>IF(CountriesVisited[[#This Row],[Schengen or not]]="Yes",CountriesVisited[[#This Row],[Date Out]]-CountriesVisited[[#This Row],[Date In]]+1,"")</calculatedColumnFormula>
    </tableColumn>
    <tableColumn id="7" xr3:uid="{B41FCA24-2B70-4383-8277-148C772C60D8}" name="Non-Schengen_x000a_ Days" totalsRowLabel="Total:" dataDxfId="8" totalsRowDxfId="4">
      <calculatedColumnFormula>IF(CountriesVisited[[#This Row],[Schengen or not]]="No",CountriesVisited[[#This Row],[Date Out]]-CountriesVisited[[#This Row],[Date In]]+1,"")</calculatedColumnFormula>
    </tableColumn>
    <tableColumn id="5" xr3:uid="{3686AF8E-3D89-4B5B-8558-CE2CFC91AEB6}" name="Schengen days in current search range" totalsRowFunction="custom" dataDxfId="3">
      <calculatedColumnFormula>IF(CountriesVisited[[#This Row],[Date In]]&lt;DepartureDate,IF(CountriesVisited[[#This Row],[Date Out]]&gt;StartDate,IF(AND(CountriesVisited[[#This Row],[Schengen or not]]="Yes",( CountriesVisited[[#This Row],[Date Out]] &lt; DepartureDate)&gt;0, (CountriesVisited[[#This Row],[Date In]] &gt; StartDate)&gt;0), MIN( CountriesVisited[[#This Row],[Date Out]],DepartureDate) - MAX(CountriesVisited[[#This Row],[Date In]],StartDate)+1, ""),""),"")</calculatedColumnFormula>
      <totalsRowFormula>SUM(CountriesVisited[Schengen days in current search range])</totalsRow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72455F-15E2-2443-80FF-7A154F531F40}" name="Table1" displayName="Table1" ref="A1:C36" totalsRowShown="0" headerRowDxfId="15">
  <autoFilter ref="A1:C36" xr:uid="{50C672BA-0174-374A-85D1-959F86AD8E24}"/>
  <tableColumns count="3">
    <tableColumn id="1" xr3:uid="{6AAA5600-C407-6942-A455-9F34EFBA89BA}" name="Country" dataDxfId="14"/>
    <tableColumn id="2" xr3:uid="{972C5633-3E4B-C64B-B8EA-7C5B65F59D6B}" name="Schengen" dataDxfId="13"/>
    <tableColumn id="3" xr3:uid="{2759B0C1-D6AC-6947-A9D7-C3D2FEDC7ADB}" name="Comment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office-watch.com/feedback/" TargetMode="External"/><Relationship Id="rId2" Type="http://schemas.openxmlformats.org/officeDocument/2006/relationships/hyperlink" Target="https://office-watch.com/join-office-mere-mortals/" TargetMode="External"/><Relationship Id="rId1" Type="http://schemas.openxmlformats.org/officeDocument/2006/relationships/hyperlink" Target="https://en.wikipedia.org/wiki/Visa_policy_of_the_Schengen_Area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en.wikipedia.org/wiki/Schengen_Are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6E88-AD85-4C57-BBD9-F27D63F521AD}">
  <dimension ref="A1:G14"/>
  <sheetViews>
    <sheetView workbookViewId="0">
      <selection activeCell="G10" sqref="G10"/>
    </sheetView>
  </sheetViews>
  <sheetFormatPr defaultColWidth="8.85546875" defaultRowHeight="15" x14ac:dyDescent="0.25"/>
  <cols>
    <col min="1" max="1" width="20.42578125" customWidth="1"/>
    <col min="2" max="2" width="14.7109375" style="1" customWidth="1"/>
    <col min="3" max="3" width="12.140625" style="1" customWidth="1"/>
    <col min="4" max="4" width="14.7109375" style="1" customWidth="1"/>
    <col min="5" max="5" width="13" customWidth="1"/>
    <col min="6" max="6" width="11.85546875" customWidth="1"/>
    <col min="7" max="7" width="15.5703125" customWidth="1"/>
  </cols>
  <sheetData>
    <row r="1" spans="1:7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5">
      <c r="A2" s="12" t="s">
        <v>76</v>
      </c>
      <c r="B2" s="16" t="s">
        <v>8</v>
      </c>
      <c r="C2" s="30">
        <v>44185</v>
      </c>
      <c r="D2" s="30">
        <v>44198</v>
      </c>
      <c r="E2">
        <f>IF(CountriesVisited[[#This Row],[Schengen or not]]="Yes",CountriesVisited[[#This Row],[Date Out]]-CountriesVisited[[#This Row],[Date In]]+1,"")</f>
        <v>14</v>
      </c>
      <c r="F2" t="str">
        <f>IF(CountriesVisited[[#This Row],[Schengen or not]]="No",CountriesVisited[[#This Row],[Date Out]]-CountriesVisited[[#This Row],[Date In]]+1,"")</f>
        <v/>
      </c>
      <c r="G2">
        <f>IF(CountriesVisited[[#This Row],[Date In]]&lt;DepartureDate,IF(CountriesVisited[[#This Row],[Date Out]]&gt;StartDate,IF(AND(CountriesVisited[[#This Row],[Schengen or not]]="Yes",( CountriesVisited[[#This Row],[Date Out]] &lt; DepartureDate)&gt;0, (CountriesVisited[[#This Row],[Date In]] &gt; StartDate)&gt;0), MIN( CountriesVisited[[#This Row],[Date Out]],DepartureDate) - MAX(CountriesVisited[[#This Row],[Date In]],StartDate)+1, ""),""),"")</f>
        <v>2</v>
      </c>
    </row>
    <row r="3" spans="1:7" x14ac:dyDescent="0.25">
      <c r="A3" s="12" t="s">
        <v>9</v>
      </c>
      <c r="B3" s="16" t="s">
        <v>10</v>
      </c>
      <c r="C3" s="30">
        <f>D2</f>
        <v>44198</v>
      </c>
      <c r="D3" s="30">
        <v>44211</v>
      </c>
      <c r="E3" t="str">
        <f>IF(CountriesVisited[[#This Row],[Schengen or not]]="Yes",CountriesVisited[[#This Row],[Date Out]]-CountriesVisited[[#This Row],[Date In]]+1,"")</f>
        <v/>
      </c>
      <c r="F3">
        <f>IF(CountriesVisited[[#This Row],[Schengen or not]]="No",CountriesVisited[[#This Row],[Date Out]]-CountriesVisited[[#This Row],[Date In]]+1,"")</f>
        <v>14</v>
      </c>
      <c r="G3" t="str">
        <f>IF(CountriesVisited[[#This Row],[Date In]]&lt;DepartureDate,IF(CountriesVisited[[#This Row],[Date Out]]&gt;StartDate,IF(AND(CountriesVisited[[#This Row],[Schengen or not]]="Yes",( CountriesVisited[[#This Row],[Date Out]] &lt; DepartureDate)&gt;0, (CountriesVisited[[#This Row],[Date In]] &gt; StartDate)&gt;0), MIN( CountriesVisited[[#This Row],[Date Out]],DepartureDate) - MAX(CountriesVisited[[#This Row],[Date In]],StartDate)+1, ""),""),"")</f>
        <v/>
      </c>
    </row>
    <row r="4" spans="1:7" x14ac:dyDescent="0.25">
      <c r="A4" s="12" t="s">
        <v>11</v>
      </c>
      <c r="B4" s="16" t="s">
        <v>8</v>
      </c>
      <c r="C4" s="30">
        <f>D3</f>
        <v>44211</v>
      </c>
      <c r="D4" s="30">
        <v>44285</v>
      </c>
      <c r="E4">
        <f>IF(CountriesVisited[[#This Row],[Schengen or not]]="Yes",CountriesVisited[[#This Row],[Date Out]]-CountriesVisited[[#This Row],[Date In]]+1,"")</f>
        <v>75</v>
      </c>
      <c r="F4" t="str">
        <f>IF(CountriesVisited[[#This Row],[Schengen or not]]="No",CountriesVisited[[#This Row],[Date Out]]-CountriesVisited[[#This Row],[Date In]]+1,"")</f>
        <v/>
      </c>
      <c r="G4">
        <f>IF(CountriesVisited[[#This Row],[Date In]]&lt;DepartureDate,IF(CountriesVisited[[#This Row],[Date Out]]&gt;StartDate,IF(AND(CountriesVisited[[#This Row],[Schengen or not]]="Yes",( CountriesVisited[[#This Row],[Date Out]] &lt; DepartureDate)&gt;0, (CountriesVisited[[#This Row],[Date In]] &gt; StartDate)&gt;0), MIN( CountriesVisited[[#This Row],[Date Out]],DepartureDate) - MAX(CountriesVisited[[#This Row],[Date In]],StartDate)+1, ""),""),"")</f>
        <v>75</v>
      </c>
    </row>
    <row r="5" spans="1:7" x14ac:dyDescent="0.25">
      <c r="A5" s="12" t="s">
        <v>12</v>
      </c>
      <c r="B5" s="16" t="s">
        <v>8</v>
      </c>
      <c r="C5" s="30">
        <f>D4</f>
        <v>44285</v>
      </c>
      <c r="D5" s="30">
        <v>44294</v>
      </c>
      <c r="E5">
        <f>IF(CountriesVisited[[#This Row],[Schengen or not]]="Yes",CountriesVisited[[#This Row],[Date Out]]-CountriesVisited[[#This Row],[Date In]]+1,"")</f>
        <v>10</v>
      </c>
      <c r="F5" t="str">
        <f>IF(CountriesVisited[[#This Row],[Schengen or not]]="No",CountriesVisited[[#This Row],[Date Out]]-CountriesVisited[[#This Row],[Date In]]+1,"")</f>
        <v/>
      </c>
      <c r="G5">
        <f>IF(CountriesVisited[[#This Row],[Date In]]&lt;DepartureDate,IF(CountriesVisited[[#This Row],[Date Out]]&gt;StartDate,IF(AND(CountriesVisited[[#This Row],[Schengen or not]]="Yes",( CountriesVisited[[#This Row],[Date Out]] &lt; DepartureDate)&gt;0, (CountriesVisited[[#This Row],[Date In]] &gt; StartDate)&gt;0), MIN( CountriesVisited[[#This Row],[Date Out]],DepartureDate) - MAX(CountriesVisited[[#This Row],[Date In]],StartDate)+1, ""),""),"")</f>
        <v>10</v>
      </c>
    </row>
    <row r="6" spans="1:7" x14ac:dyDescent="0.25">
      <c r="A6" s="12" t="s">
        <v>9</v>
      </c>
      <c r="B6" s="16" t="s">
        <v>10</v>
      </c>
      <c r="C6" s="30">
        <f>D5</f>
        <v>44294</v>
      </c>
      <c r="D6" s="30">
        <v>44379</v>
      </c>
      <c r="E6" t="str">
        <f>IF(CountriesVisited[[#This Row],[Schengen or not]]="Yes",CountriesVisited[[#This Row],[Date Out]]-CountriesVisited[[#This Row],[Date In]]+1,"")</f>
        <v/>
      </c>
      <c r="F6">
        <f>IF(CountriesVisited[[#This Row],[Schengen or not]]="No",CountriesVisited[[#This Row],[Date Out]]-CountriesVisited[[#This Row],[Date In]]+1,"")</f>
        <v>86</v>
      </c>
      <c r="G6" t="str">
        <f>IF(CountriesVisited[[#This Row],[Date In]]&lt;DepartureDate,IF(CountriesVisited[[#This Row],[Date Out]]&gt;StartDate,IF(AND(CountriesVisited[[#This Row],[Schengen or not]]="Yes",( CountriesVisited[[#This Row],[Date Out]] &lt; DepartureDate)&gt;0, (CountriesVisited[[#This Row],[Date In]] &gt; StartDate)&gt;0), MIN( CountriesVisited[[#This Row],[Date Out]],DepartureDate) - MAX(CountriesVisited[[#This Row],[Date In]],StartDate)+1, ""),""),"")</f>
        <v/>
      </c>
    </row>
    <row r="7" spans="1:7" x14ac:dyDescent="0.25">
      <c r="C7" s="5"/>
      <c r="D7" s="5"/>
      <c r="F7" s="9" t="s">
        <v>13</v>
      </c>
      <c r="G7">
        <f>SUM(CountriesVisited[Schengen days in current search range])</f>
        <v>87</v>
      </c>
    </row>
    <row r="8" spans="1:7" ht="23.25" x14ac:dyDescent="0.35">
      <c r="E8" s="22" t="s">
        <v>14</v>
      </c>
      <c r="F8" s="22"/>
      <c r="G8" s="7" t="str">
        <f>IF(DaysAllowed &gt; CountriesVisited[[#Totals],[Schengen days in current search range]],"OK","Bzzt")</f>
        <v>OK</v>
      </c>
    </row>
    <row r="9" spans="1:7" ht="23.25" x14ac:dyDescent="0.35">
      <c r="A9" s="3" t="s">
        <v>15</v>
      </c>
      <c r="E9" s="22" t="s">
        <v>16</v>
      </c>
      <c r="F9" s="22"/>
      <c r="G9" s="6">
        <f>DaysAllowed - CountriesVisited[[#Totals],[Schengen days in current search range]]</f>
        <v>3</v>
      </c>
    </row>
    <row r="10" spans="1:7" ht="23.25" x14ac:dyDescent="0.35">
      <c r="A10" s="29" t="s">
        <v>21</v>
      </c>
      <c r="B10" s="31">
        <f>DepartureDate-DaysTotal</f>
        <v>44197</v>
      </c>
      <c r="E10" s="21"/>
      <c r="F10" s="21"/>
      <c r="G10" s="6"/>
    </row>
    <row r="11" spans="1:7" ht="23.25" x14ac:dyDescent="0.35">
      <c r="A11" s="29" t="s">
        <v>3</v>
      </c>
      <c r="B11" s="32">
        <v>44377</v>
      </c>
      <c r="C11" s="26" t="s">
        <v>105</v>
      </c>
      <c r="E11" s="21"/>
      <c r="F11" s="21"/>
      <c r="G11" s="6"/>
    </row>
    <row r="12" spans="1:7" ht="23.25" x14ac:dyDescent="0.35">
      <c r="A12" s="3"/>
      <c r="E12" s="21"/>
      <c r="F12" s="21"/>
      <c r="G12" s="6"/>
    </row>
    <row r="13" spans="1:7" x14ac:dyDescent="0.25">
      <c r="A13" s="3" t="s">
        <v>17</v>
      </c>
      <c r="B13" s="1">
        <v>90</v>
      </c>
      <c r="C13" s="8" t="s">
        <v>18</v>
      </c>
    </row>
    <row r="14" spans="1:7" x14ac:dyDescent="0.25">
      <c r="A14" s="3" t="s">
        <v>19</v>
      </c>
      <c r="B14" s="1">
        <v>180</v>
      </c>
      <c r="C14" s="2" t="s">
        <v>20</v>
      </c>
    </row>
  </sheetData>
  <mergeCells count="2">
    <mergeCell ref="E8:F8"/>
    <mergeCell ref="E9:F9"/>
  </mergeCells>
  <conditionalFormatting sqref="G9:G12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list" allowBlank="1" showInputMessage="1" showErrorMessage="1" sqref="B2:B6" xr:uid="{4C4B26F1-AA7D-45FB-8899-7EAB14DE0CCB}">
      <formula1>"Yes,No"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F1C8-9AA0-45DF-B1FF-2DB287BC6897}">
  <dimension ref="A1:K44"/>
  <sheetViews>
    <sheetView topLeftCell="A35" workbookViewId="0">
      <selection activeCell="A48" sqref="A48"/>
    </sheetView>
  </sheetViews>
  <sheetFormatPr defaultColWidth="8.85546875" defaultRowHeight="15" x14ac:dyDescent="0.25"/>
  <cols>
    <col min="1" max="1" width="22.28515625" customWidth="1"/>
    <col min="2" max="2" width="13.5703125" customWidth="1"/>
    <col min="3" max="3" width="119.7109375" customWidth="1"/>
  </cols>
  <sheetData>
    <row r="1" spans="1:11" ht="27.75" customHeight="1" x14ac:dyDescent="0.2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t="s">
        <v>23</v>
      </c>
    </row>
    <row r="3" spans="1:11" ht="21" x14ac:dyDescent="0.35">
      <c r="A3" s="11" t="s">
        <v>24</v>
      </c>
    </row>
    <row r="4" spans="1:11" x14ac:dyDescent="0.25">
      <c r="A4" t="s">
        <v>109</v>
      </c>
    </row>
    <row r="5" spans="1:11" x14ac:dyDescent="0.25">
      <c r="A5" t="s">
        <v>25</v>
      </c>
    </row>
    <row r="6" spans="1:11" x14ac:dyDescent="0.25">
      <c r="B6" s="18" t="s">
        <v>26</v>
      </c>
    </row>
    <row r="7" spans="1:11" x14ac:dyDescent="0.25">
      <c r="A7" t="s">
        <v>27</v>
      </c>
    </row>
    <row r="8" spans="1:11" x14ac:dyDescent="0.25">
      <c r="A8" t="s">
        <v>110</v>
      </c>
    </row>
    <row r="9" spans="1:11" x14ac:dyDescent="0.25">
      <c r="A9" t="s">
        <v>111</v>
      </c>
    </row>
    <row r="10" spans="1:11" ht="18.75" x14ac:dyDescent="0.3">
      <c r="A10" s="10" t="s">
        <v>28</v>
      </c>
    </row>
    <row r="11" spans="1:11" x14ac:dyDescent="0.25">
      <c r="A11" t="s">
        <v>106</v>
      </c>
    </row>
    <row r="12" spans="1:11" x14ac:dyDescent="0.25">
      <c r="A12" t="s">
        <v>29</v>
      </c>
    </row>
    <row r="13" spans="1:11" x14ac:dyDescent="0.25">
      <c r="A13" t="s">
        <v>30</v>
      </c>
    </row>
    <row r="14" spans="1:11" x14ac:dyDescent="0.25">
      <c r="A14" t="s">
        <v>31</v>
      </c>
    </row>
    <row r="15" spans="1:11" ht="18.75" x14ac:dyDescent="0.3">
      <c r="A15" s="10" t="s">
        <v>32</v>
      </c>
    </row>
    <row r="16" spans="1:11" x14ac:dyDescent="0.25">
      <c r="A16" t="s">
        <v>112</v>
      </c>
    </row>
    <row r="17" spans="1:11" x14ac:dyDescent="0.25">
      <c r="A17" t="s">
        <v>33</v>
      </c>
    </row>
    <row r="18" spans="1:11" x14ac:dyDescent="0.25">
      <c r="A18" t="s">
        <v>34</v>
      </c>
    </row>
    <row r="19" spans="1:11" x14ac:dyDescent="0.25">
      <c r="A19" t="s">
        <v>35</v>
      </c>
    </row>
    <row r="20" spans="1:11" x14ac:dyDescent="0.25">
      <c r="A20" s="15" t="s">
        <v>36</v>
      </c>
    </row>
    <row r="21" spans="1:11" x14ac:dyDescent="0.25">
      <c r="A21" s="18" t="s">
        <v>37</v>
      </c>
    </row>
    <row r="22" spans="1:11" x14ac:dyDescent="0.25">
      <c r="A22" s="15" t="s">
        <v>38</v>
      </c>
    </row>
    <row r="23" spans="1:11" ht="18.75" x14ac:dyDescent="0.3">
      <c r="A23" s="10" t="s">
        <v>39</v>
      </c>
    </row>
    <row r="24" spans="1:11" x14ac:dyDescent="0.25">
      <c r="A24" t="s">
        <v>40</v>
      </c>
    </row>
    <row r="25" spans="1:11" ht="18.75" x14ac:dyDescent="0.3">
      <c r="A25" s="19" t="s">
        <v>41</v>
      </c>
    </row>
    <row r="26" spans="1:11" x14ac:dyDescent="0.25">
      <c r="A26" t="s">
        <v>42</v>
      </c>
    </row>
    <row r="27" spans="1:11" ht="18.75" x14ac:dyDescent="0.3">
      <c r="A27" s="19" t="s">
        <v>43</v>
      </c>
    </row>
    <row r="28" spans="1:11" ht="55.5" customHeight="1" x14ac:dyDescent="0.25">
      <c r="A28" s="24" t="s">
        <v>107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1" ht="26.25" customHeight="1" x14ac:dyDescent="0.3">
      <c r="A29" s="10" t="s">
        <v>44</v>
      </c>
      <c r="B29" s="17"/>
      <c r="C29" s="17"/>
      <c r="D29" s="17"/>
      <c r="E29" s="17"/>
      <c r="F29" s="17"/>
      <c r="G29" s="17"/>
      <c r="H29" s="17"/>
      <c r="I29" s="17"/>
      <c r="J29" s="17"/>
    </row>
    <row r="30" spans="1:11" ht="18.75" customHeight="1" x14ac:dyDescent="0.25">
      <c r="A30" s="24" t="s">
        <v>45</v>
      </c>
      <c r="B30" s="24"/>
      <c r="C30" s="24"/>
      <c r="D30" s="24"/>
      <c r="E30" s="24"/>
      <c r="F30" s="24"/>
      <c r="G30" s="24"/>
      <c r="H30" s="24"/>
      <c r="I30" s="24"/>
      <c r="J30" s="24"/>
      <c r="K30" s="17"/>
    </row>
    <row r="31" spans="1:11" ht="18.75" customHeight="1" x14ac:dyDescent="0.25">
      <c r="A31" s="25" t="s">
        <v>46</v>
      </c>
      <c r="B31" s="24"/>
      <c r="C31" s="24"/>
      <c r="D31" s="24"/>
      <c r="E31" s="24"/>
      <c r="F31" s="24"/>
      <c r="G31" s="24"/>
      <c r="H31" s="24"/>
      <c r="I31" s="24"/>
      <c r="J31" s="17"/>
    </row>
    <row r="32" spans="1:11" ht="18.75" x14ac:dyDescent="0.3">
      <c r="A32" s="10" t="s">
        <v>47</v>
      </c>
    </row>
    <row r="33" spans="1:3" x14ac:dyDescent="0.25">
      <c r="A33" t="s">
        <v>48</v>
      </c>
    </row>
    <row r="34" spans="1:3" x14ac:dyDescent="0.25">
      <c r="A34" t="s">
        <v>49</v>
      </c>
    </row>
    <row r="35" spans="1:3" x14ac:dyDescent="0.25">
      <c r="A35" s="15" t="s">
        <v>50</v>
      </c>
    </row>
    <row r="36" spans="1:3" ht="18.75" x14ac:dyDescent="0.3">
      <c r="A36" s="10" t="s">
        <v>101</v>
      </c>
    </row>
    <row r="37" spans="1:3" x14ac:dyDescent="0.25">
      <c r="A37" s="28" t="s">
        <v>102</v>
      </c>
      <c r="B37" s="33">
        <v>43304</v>
      </c>
    </row>
    <row r="38" spans="1:3" ht="30" x14ac:dyDescent="0.25">
      <c r="A38" s="28" t="s">
        <v>103</v>
      </c>
      <c r="B38" s="33">
        <v>43309</v>
      </c>
      <c r="C38" s="27" t="s">
        <v>113</v>
      </c>
    </row>
    <row r="39" spans="1:3" ht="30" x14ac:dyDescent="0.25">
      <c r="A39" s="28" t="s">
        <v>104</v>
      </c>
      <c r="B39" s="33">
        <v>44395</v>
      </c>
      <c r="C39" s="27" t="s">
        <v>108</v>
      </c>
    </row>
    <row r="40" spans="1:3" ht="18.75" x14ac:dyDescent="0.3">
      <c r="A40" s="10" t="s">
        <v>100</v>
      </c>
    </row>
    <row r="41" spans="1:3" x14ac:dyDescent="0.25">
      <c r="A41" t="s">
        <v>92</v>
      </c>
      <c r="B41">
        <f>'Schengen calc'!$B$13</f>
        <v>90</v>
      </c>
      <c r="C41" t="s">
        <v>93</v>
      </c>
    </row>
    <row r="42" spans="1:3" x14ac:dyDescent="0.25">
      <c r="A42" t="s">
        <v>94</v>
      </c>
      <c r="B42">
        <f>'Schengen calc'!$B$14</f>
        <v>180</v>
      </c>
      <c r="C42" t="s">
        <v>95</v>
      </c>
    </row>
    <row r="43" spans="1:3" x14ac:dyDescent="0.25">
      <c r="A43" t="s">
        <v>96</v>
      </c>
      <c r="B43" s="20">
        <f>'Schengen calc'!$B$11</f>
        <v>44377</v>
      </c>
      <c r="C43" t="s">
        <v>97</v>
      </c>
    </row>
    <row r="44" spans="1:3" x14ac:dyDescent="0.25">
      <c r="A44" t="s">
        <v>98</v>
      </c>
      <c r="B44" s="20">
        <f>'Schengen calc'!$B$10</f>
        <v>44197</v>
      </c>
      <c r="C44" t="s">
        <v>99</v>
      </c>
    </row>
  </sheetData>
  <mergeCells count="4">
    <mergeCell ref="A1:K1"/>
    <mergeCell ref="A28:J28"/>
    <mergeCell ref="A31:I31"/>
    <mergeCell ref="A30:J30"/>
  </mergeCells>
  <hyperlinks>
    <hyperlink ref="A22" r:id="rId1" xr:uid="{4ECF00EA-9E17-8C4B-B165-52A62E6B5EB6}"/>
    <hyperlink ref="A35" r:id="rId2" xr:uid="{39E0AB24-1EEB-461A-97A8-9A82A3FEFF4B}"/>
    <hyperlink ref="A31" r:id="rId3" xr:uid="{A42E8C54-E211-470D-A200-C6EF48A69634}"/>
    <hyperlink ref="A20" r:id="rId4" xr:uid="{19B2FC1A-1178-425C-889E-414048D3D122}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2190-7B12-445A-8F36-DEFDB6A7B4F3}">
  <dimension ref="A1:C41"/>
  <sheetViews>
    <sheetView tabSelected="1"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A37" sqref="A37"/>
    </sheetView>
  </sheetViews>
  <sheetFormatPr defaultColWidth="8.85546875" defaultRowHeight="15" x14ac:dyDescent="0.25"/>
  <cols>
    <col min="1" max="1" width="17.28515625" customWidth="1"/>
    <col min="2" max="2" width="10.5703125" customWidth="1"/>
    <col min="3" max="3" width="48.85546875" customWidth="1"/>
  </cols>
  <sheetData>
    <row r="1" spans="1:3" x14ac:dyDescent="0.25">
      <c r="A1" s="1" t="s">
        <v>51</v>
      </c>
      <c r="B1" s="1" t="s">
        <v>52</v>
      </c>
      <c r="C1" s="1" t="s">
        <v>53</v>
      </c>
    </row>
    <row r="2" spans="1:3" x14ac:dyDescent="0.25">
      <c r="A2" s="14" t="s">
        <v>54</v>
      </c>
      <c r="B2" s="1" t="s">
        <v>8</v>
      </c>
    </row>
    <row r="3" spans="1:3" x14ac:dyDescent="0.25">
      <c r="A3" s="14" t="s">
        <v>55</v>
      </c>
      <c r="B3" s="1" t="s">
        <v>8</v>
      </c>
    </row>
    <row r="4" spans="1:3" x14ac:dyDescent="0.25">
      <c r="A4" s="14" t="s">
        <v>56</v>
      </c>
      <c r="B4" s="1" t="s">
        <v>8</v>
      </c>
    </row>
    <row r="5" spans="1:3" ht="16.5" x14ac:dyDescent="0.25">
      <c r="A5" s="14" t="s">
        <v>57</v>
      </c>
      <c r="B5" s="1" t="s">
        <v>8</v>
      </c>
      <c r="C5" s="13"/>
    </row>
    <row r="6" spans="1:3" x14ac:dyDescent="0.25">
      <c r="A6" s="14" t="s">
        <v>58</v>
      </c>
      <c r="B6" s="1" t="s">
        <v>8</v>
      </c>
    </row>
    <row r="7" spans="1:3" x14ac:dyDescent="0.25">
      <c r="A7" s="14" t="s">
        <v>59</v>
      </c>
      <c r="B7" s="1" t="s">
        <v>8</v>
      </c>
    </row>
    <row r="8" spans="1:3" x14ac:dyDescent="0.25">
      <c r="A8" s="14" t="s">
        <v>60</v>
      </c>
      <c r="B8" s="1" t="s">
        <v>8</v>
      </c>
    </row>
    <row r="9" spans="1:3" x14ac:dyDescent="0.25">
      <c r="A9" s="14" t="s">
        <v>11</v>
      </c>
      <c r="B9" s="1" t="s">
        <v>8</v>
      </c>
    </row>
    <row r="10" spans="1:3" x14ac:dyDescent="0.25">
      <c r="A10" s="14" t="s">
        <v>61</v>
      </c>
      <c r="B10" s="1" t="s">
        <v>8</v>
      </c>
    </row>
    <row r="11" spans="1:3" x14ac:dyDescent="0.25">
      <c r="A11" s="14" t="s">
        <v>62</v>
      </c>
      <c r="B11" s="1" t="s">
        <v>8</v>
      </c>
    </row>
    <row r="12" spans="1:3" x14ac:dyDescent="0.25">
      <c r="A12" s="14" t="s">
        <v>63</v>
      </c>
      <c r="B12" s="1" t="s">
        <v>8</v>
      </c>
      <c r="C12" t="s">
        <v>64</v>
      </c>
    </row>
    <row r="13" spans="1:3" x14ac:dyDescent="0.25">
      <c r="A13" s="14" t="s">
        <v>12</v>
      </c>
      <c r="B13" s="1" t="s">
        <v>8</v>
      </c>
    </row>
    <row r="14" spans="1:3" x14ac:dyDescent="0.25">
      <c r="A14" s="14" t="s">
        <v>65</v>
      </c>
      <c r="B14" s="1" t="s">
        <v>8</v>
      </c>
    </row>
    <row r="15" spans="1:3" x14ac:dyDescent="0.25">
      <c r="A15" s="14" t="s">
        <v>66</v>
      </c>
      <c r="B15" s="1" t="s">
        <v>8</v>
      </c>
    </row>
    <row r="16" spans="1:3" x14ac:dyDescent="0.25">
      <c r="A16" s="14" t="s">
        <v>67</v>
      </c>
      <c r="B16" s="1" t="s">
        <v>8</v>
      </c>
    </row>
    <row r="17" spans="1:3" x14ac:dyDescent="0.25">
      <c r="A17" s="14" t="s">
        <v>68</v>
      </c>
      <c r="B17" s="1" t="s">
        <v>8</v>
      </c>
    </row>
    <row r="18" spans="1:3" x14ac:dyDescent="0.25">
      <c r="A18" s="14" t="s">
        <v>69</v>
      </c>
      <c r="B18" s="1" t="s">
        <v>8</v>
      </c>
    </row>
    <row r="19" spans="1:3" x14ac:dyDescent="0.25">
      <c r="A19" s="14" t="s">
        <v>70</v>
      </c>
      <c r="B19" s="1" t="s">
        <v>8</v>
      </c>
    </row>
    <row r="20" spans="1:3" x14ac:dyDescent="0.25">
      <c r="A20" s="14" t="s">
        <v>71</v>
      </c>
      <c r="B20" s="1" t="s">
        <v>8</v>
      </c>
      <c r="C20" t="s">
        <v>64</v>
      </c>
    </row>
    <row r="21" spans="1:3" x14ac:dyDescent="0.25">
      <c r="A21" s="14" t="s">
        <v>72</v>
      </c>
      <c r="B21" s="1" t="s">
        <v>8</v>
      </c>
    </row>
    <row r="22" spans="1:3" x14ac:dyDescent="0.25">
      <c r="A22" s="14" t="s">
        <v>73</v>
      </c>
      <c r="B22" s="1" t="s">
        <v>8</v>
      </c>
    </row>
    <row r="23" spans="1:3" x14ac:dyDescent="0.25">
      <c r="A23" s="14" t="s">
        <v>74</v>
      </c>
      <c r="B23" s="1" t="s">
        <v>8</v>
      </c>
    </row>
    <row r="24" spans="1:3" x14ac:dyDescent="0.25">
      <c r="A24" s="14" t="s">
        <v>75</v>
      </c>
      <c r="B24" s="1" t="s">
        <v>8</v>
      </c>
    </row>
    <row r="25" spans="1:3" x14ac:dyDescent="0.25">
      <c r="A25" s="14" t="s">
        <v>76</v>
      </c>
      <c r="B25" s="1" t="s">
        <v>8</v>
      </c>
    </row>
    <row r="26" spans="1:3" x14ac:dyDescent="0.25">
      <c r="A26" s="14" t="s">
        <v>77</v>
      </c>
      <c r="B26" s="1" t="s">
        <v>8</v>
      </c>
    </row>
    <row r="27" spans="1:3" x14ac:dyDescent="0.25">
      <c r="A27" s="14" t="s">
        <v>78</v>
      </c>
      <c r="B27" s="1" t="s">
        <v>8</v>
      </c>
      <c r="C27" t="s">
        <v>64</v>
      </c>
    </row>
    <row r="28" spans="1:3" x14ac:dyDescent="0.25">
      <c r="A28" s="14" t="s">
        <v>9</v>
      </c>
      <c r="B28" s="1" t="s">
        <v>10</v>
      </c>
      <c r="C28" t="s">
        <v>114</v>
      </c>
    </row>
    <row r="29" spans="1:3" x14ac:dyDescent="0.25">
      <c r="A29" s="14" t="s">
        <v>7</v>
      </c>
      <c r="B29" s="1" t="s">
        <v>10</v>
      </c>
      <c r="C29" t="s">
        <v>79</v>
      </c>
    </row>
    <row r="30" spans="1:3" x14ac:dyDescent="0.25">
      <c r="A30" s="14" t="s">
        <v>80</v>
      </c>
      <c r="B30" s="1" t="s">
        <v>10</v>
      </c>
      <c r="C30" t="s">
        <v>81</v>
      </c>
    </row>
    <row r="31" spans="1:3" x14ac:dyDescent="0.25">
      <c r="A31" s="14" t="s">
        <v>82</v>
      </c>
      <c r="B31" s="1" t="s">
        <v>10</v>
      </c>
      <c r="C31" t="s">
        <v>81</v>
      </c>
    </row>
    <row r="32" spans="1:3" x14ac:dyDescent="0.25">
      <c r="A32" s="14" t="s">
        <v>83</v>
      </c>
      <c r="B32" s="1" t="s">
        <v>10</v>
      </c>
      <c r="C32" t="s">
        <v>81</v>
      </c>
    </row>
    <row r="33" spans="1:3" x14ac:dyDescent="0.25">
      <c r="A33" s="14" t="s">
        <v>84</v>
      </c>
      <c r="B33" s="1" t="s">
        <v>10</v>
      </c>
      <c r="C33" t="s">
        <v>81</v>
      </c>
    </row>
    <row r="34" spans="1:3" x14ac:dyDescent="0.25">
      <c r="A34" s="14" t="s">
        <v>85</v>
      </c>
      <c r="B34" s="1" t="s">
        <v>8</v>
      </c>
      <c r="C34" t="s">
        <v>86</v>
      </c>
    </row>
    <row r="35" spans="1:3" x14ac:dyDescent="0.25">
      <c r="A35" s="14" t="s">
        <v>87</v>
      </c>
      <c r="B35" s="1" t="s">
        <v>8</v>
      </c>
      <c r="C35" t="s">
        <v>86</v>
      </c>
    </row>
    <row r="36" spans="1:3" x14ac:dyDescent="0.25">
      <c r="A36" s="14" t="s">
        <v>88</v>
      </c>
      <c r="B36" s="1" t="s">
        <v>8</v>
      </c>
      <c r="C36" t="s">
        <v>86</v>
      </c>
    </row>
    <row r="38" spans="1:3" x14ac:dyDescent="0.25">
      <c r="A38" s="14" t="s">
        <v>89</v>
      </c>
    </row>
    <row r="40" spans="1:3" x14ac:dyDescent="0.25">
      <c r="A40" t="s">
        <v>90</v>
      </c>
    </row>
    <row r="41" spans="1:3" x14ac:dyDescent="0.25">
      <c r="A41" t="s">
        <v>91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Schengen calc</vt:lpstr>
      <vt:lpstr>Instructions</vt:lpstr>
      <vt:lpstr>Schengen countries</vt:lpstr>
      <vt:lpstr>DaysAllowed</vt:lpstr>
      <vt:lpstr>DaysTotal</vt:lpstr>
      <vt:lpstr>DepartureDate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Deegan</dc:creator>
  <cp:keywords/>
  <dc:description/>
  <cp:lastModifiedBy>Peter Deegan</cp:lastModifiedBy>
  <cp:revision/>
  <dcterms:created xsi:type="dcterms:W3CDTF">2018-05-24T09:40:59Z</dcterms:created>
  <dcterms:modified xsi:type="dcterms:W3CDTF">2021-07-18T14:26:18Z</dcterms:modified>
  <cp:category/>
  <cp:contentStatus/>
</cp:coreProperties>
</file>